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607" activeTab="0"/>
  </bookViews>
  <sheets>
    <sheet name="Nabídkový rozpočet STB" sheetId="1" r:id="rId1"/>
    <sheet name="list1" sheetId="2" r:id="rId2"/>
  </sheets>
  <definedNames>
    <definedName name="Excel_BuiltIn_Print_Area_2">'list1'!#REF!</definedName>
    <definedName name="Excel_BuiltIn_Print_Titles_2">'list1'!#REF!</definedName>
    <definedName name="_xlnm.Print_Titles" localSheetId="0">'Nabídkový rozpočet STB'!$16:$17</definedName>
    <definedName name="_xlnm.Print_Area" localSheetId="0">'Nabídkový rozpočet STB'!$A$1:$J$78</definedName>
  </definedNames>
  <calcPr fullCalcOnLoad="1"/>
</workbook>
</file>

<file path=xl/sharedStrings.xml><?xml version="1.0" encoding="utf-8"?>
<sst xmlns="http://schemas.openxmlformats.org/spreadsheetml/2006/main" count="138" uniqueCount="100">
  <si>
    <t>DODAVATEL  SPORTOVNÍCH  STAVEB  NA  KLÍČ</t>
  </si>
  <si>
    <r>
      <t>sport</t>
    </r>
    <r>
      <rPr>
        <sz val="10"/>
        <rFont val="Arial CE"/>
        <family val="2"/>
      </rPr>
      <t xml:space="preserve"> </t>
    </r>
    <r>
      <rPr>
        <i/>
        <sz val="11"/>
        <rFont val="Arial CE"/>
        <family val="2"/>
      </rPr>
      <t>technik</t>
    </r>
    <r>
      <rPr>
        <sz val="10"/>
        <rFont val="Arial CE"/>
        <family val="2"/>
      </rPr>
      <t xml:space="preserve"> </t>
    </r>
    <r>
      <rPr>
        <sz val="14"/>
        <rFont val="Arial CE"/>
        <family val="2"/>
      </rPr>
      <t>bohemia</t>
    </r>
  </si>
  <si>
    <t>Milan VOPIČKA - ředitel</t>
  </si>
  <si>
    <t>Pavel KŘTĚN - šéfprojektant</t>
  </si>
  <si>
    <t>Sokolovská 40, 186 00 Praha 8 - Karlín</t>
  </si>
  <si>
    <t>telefon: 222 317 885 fax: 224 813 095</t>
  </si>
  <si>
    <t>telefon: GSM brána: 602 122 020</t>
  </si>
  <si>
    <t>www.sport-technik.cz, e-mail: info@sport-technik.cz</t>
  </si>
  <si>
    <t>Datum</t>
  </si>
  <si>
    <t xml:space="preserve"> ROZPOČET</t>
  </si>
  <si>
    <t>Akce:</t>
  </si>
  <si>
    <t>Sportovní areál obce Přišimasy</t>
  </si>
  <si>
    <t>OBJ.C2-Dětské hřiště</t>
  </si>
  <si>
    <t>Místo:</t>
  </si>
  <si>
    <t>Přišimasy</t>
  </si>
  <si>
    <t>oddíl</t>
  </si>
  <si>
    <t>poř.čís.</t>
  </si>
  <si>
    <t>podrobný seznam položek:</t>
  </si>
  <si>
    <t>objem dopravy: t / m3</t>
  </si>
  <si>
    <t>m.j.</t>
  </si>
  <si>
    <t>množství</t>
  </si>
  <si>
    <t>Kč/mj</t>
  </si>
  <si>
    <t>Kč/pol</t>
  </si>
  <si>
    <t>II.</t>
  </si>
  <si>
    <t>ZEMNÍ PRÁCE</t>
  </si>
  <si>
    <t>m3</t>
  </si>
  <si>
    <t>19.</t>
  </si>
  <si>
    <t xml:space="preserve">Vrtání jam pro sloupky oplocení </t>
  </si>
  <si>
    <t>ks</t>
  </si>
  <si>
    <t>mezisoučet</t>
  </si>
  <si>
    <t>III.</t>
  </si>
  <si>
    <t>STAVEBNÍ PRÁCE</t>
  </si>
  <si>
    <t>t</t>
  </si>
  <si>
    <t>4.</t>
  </si>
  <si>
    <t>Obrubník záhonový do betonového lože s opěrou - dod. a os. ABO 4-8.</t>
  </si>
  <si>
    <t>m</t>
  </si>
  <si>
    <t>5.</t>
  </si>
  <si>
    <t>Žlábek betonový s mřížkou-dod.a osaz.</t>
  </si>
  <si>
    <t>12.</t>
  </si>
  <si>
    <t>Beton pod  obrubníky a sloupky - dodávka.</t>
  </si>
  <si>
    <r>
      <t>m</t>
    </r>
    <r>
      <rPr>
        <vertAlign val="superscript"/>
        <sz val="8"/>
        <rFont val="Arial CE"/>
        <family val="2"/>
      </rPr>
      <t>3</t>
    </r>
  </si>
  <si>
    <t>18.</t>
  </si>
  <si>
    <t>m2</t>
  </si>
  <si>
    <t>VI.</t>
  </si>
  <si>
    <t>TECHNICKÉ VYBAVENÍ</t>
  </si>
  <si>
    <t>14.</t>
  </si>
  <si>
    <t>Houpačky vahadlové</t>
  </si>
  <si>
    <t>15.</t>
  </si>
  <si>
    <t xml:space="preserve">Houpačka závěsná </t>
  </si>
  <si>
    <t>16.</t>
  </si>
  <si>
    <t>Pískoviště</t>
  </si>
  <si>
    <t>kpl</t>
  </si>
  <si>
    <t>VII.</t>
  </si>
  <si>
    <t>ZÁMEČNICKÉ KONSTRUKCE</t>
  </si>
  <si>
    <t>2.</t>
  </si>
  <si>
    <t>Sloupky oplocení výška = 1,50 m, průměr 89 mm - dodávka a montáž.</t>
  </si>
  <si>
    <t>3.</t>
  </si>
  <si>
    <t>Kotevní desky-D+M</t>
  </si>
  <si>
    <t>Dřevěný mantinel z prken</t>
  </si>
  <si>
    <t>Tvarované madlo</t>
  </si>
  <si>
    <t>6.</t>
  </si>
  <si>
    <t>Vrátka 100/100cm-D+M</t>
  </si>
  <si>
    <t>Nátěry kovových konstrukcí 1x základová barva + 2 x krycí syntetický nátěr včetně dodávky barvy.</t>
  </si>
  <si>
    <r>
      <t>m</t>
    </r>
    <r>
      <rPr>
        <vertAlign val="superscript"/>
        <sz val="8"/>
        <rFont val="Arial CE"/>
        <family val="2"/>
      </rPr>
      <t>2</t>
    </r>
  </si>
  <si>
    <t>X.</t>
  </si>
  <si>
    <t>DOPRAVNÍ NÁKLADY</t>
  </si>
  <si>
    <t>dopravní vzdálenost</t>
  </si>
  <si>
    <t>km</t>
  </si>
  <si>
    <t>Zemní práce</t>
  </si>
  <si>
    <t>Stavební práce</t>
  </si>
  <si>
    <t>Technické vybavení</t>
  </si>
  <si>
    <t>7.</t>
  </si>
  <si>
    <t>Zámečnické konstrukce</t>
  </si>
  <si>
    <t>A.</t>
  </si>
  <si>
    <t>ZÁKLADNÍ CENA DODÁVKY - REKAPITULACE</t>
  </si>
  <si>
    <t>podíl skupiny</t>
  </si>
  <si>
    <t>III</t>
  </si>
  <si>
    <t>VI</t>
  </si>
  <si>
    <t>VII</t>
  </si>
  <si>
    <t>X</t>
  </si>
  <si>
    <t>Dopravní náklady</t>
  </si>
  <si>
    <t>součet skupin</t>
  </si>
  <si>
    <t>B.</t>
  </si>
  <si>
    <t>VEDLEJŠÍ A OSTATNÍ NÁKLADY</t>
  </si>
  <si>
    <t>z Kč</t>
  </si>
  <si>
    <t>1.</t>
  </si>
  <si>
    <t>Poplatky za skládky (100-350Kč/m3 podle lokality).</t>
  </si>
  <si>
    <t>Provozní režie.</t>
  </si>
  <si>
    <t>CELKOVÁ REKAPITULACE</t>
  </si>
  <si>
    <t>Základní cena dodávky</t>
  </si>
  <si>
    <t>Vedlejší náklady</t>
  </si>
  <si>
    <t>CENA STAVEBNÍCH PRACÍ CELKEM</t>
  </si>
  <si>
    <t>E.</t>
  </si>
  <si>
    <t>DAŇ Z PŘIDANÉ HODNOTY</t>
  </si>
  <si>
    <t>DPH</t>
  </si>
  <si>
    <t>(A+B)</t>
  </si>
  <si>
    <t xml:space="preserve">CENA DODÁVKY NA KLÍČ (A+B+E) </t>
  </si>
  <si>
    <t>**</t>
  </si>
  <si>
    <t>*</t>
  </si>
  <si>
    <t>Konstrukce hřiště-ŠP 10cm,ŠT32/63 10cm,ŠT 8/16 5cm,lom.výs.2cm,pryžová deska EMA 1000x1000x10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</si>
</sst>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dd\.mm\.yy"/>
    <numFmt numFmtId="166" formatCode="0.0%"/>
  </numFmts>
  <fonts count="49">
    <font>
      <sz val="10"/>
      <name val="MS Sans Serif"/>
      <family val="0"/>
    </font>
    <font>
      <sz val="10"/>
      <name val="Arial"/>
      <family val="0"/>
    </font>
    <font>
      <sz val="8"/>
      <name val="Arial CE"/>
      <family val="2"/>
    </font>
    <font>
      <b/>
      <i/>
      <sz val="12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1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vertAlign val="superscript"/>
      <sz val="8"/>
      <name val="Arial CE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9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justify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2" fontId="10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2" fontId="10" fillId="0" borderId="13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/>
    </xf>
    <xf numFmtId="10" fontId="2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6" fontId="10" fillId="0" borderId="16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164" fontId="13" fillId="0" borderId="15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4" fontId="14" fillId="0" borderId="15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47625</xdr:rowOff>
    </xdr:from>
    <xdr:to>
      <xdr:col>9</xdr:col>
      <xdr:colOff>390525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38125"/>
          <a:ext cx="19621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showZeros="0" tabSelected="1" zoomScalePageLayoutView="0" workbookViewId="0" topLeftCell="A1">
      <selection activeCell="I26" sqref="I26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40.00390625" style="1" customWidth="1"/>
    <col min="5" max="5" width="9.00390625" style="2" customWidth="1"/>
    <col min="6" max="6" width="0.85546875" style="1" customWidth="1"/>
    <col min="7" max="7" width="5.421875" style="3" customWidth="1"/>
    <col min="8" max="8" width="8.28125" style="1" customWidth="1"/>
    <col min="9" max="9" width="9.00390625" style="4" customWidth="1"/>
    <col min="10" max="10" width="13.57421875" style="5" customWidth="1"/>
    <col min="11" max="11" width="9.140625" style="1" customWidth="1"/>
    <col min="12" max="12" width="13.7109375" style="1" customWidth="1"/>
    <col min="13" max="16384" width="9.140625" style="1" customWidth="1"/>
  </cols>
  <sheetData>
    <row r="1" spans="1:10" s="6" customFormat="1" ht="1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5:10" s="6" customFormat="1" ht="9" customHeight="1">
      <c r="E2" s="7"/>
      <c r="G2" s="8"/>
      <c r="I2" s="9"/>
      <c r="J2" s="10"/>
    </row>
    <row r="3" spans="1:10" s="6" customFormat="1" ht="18">
      <c r="A3" s="11" t="s">
        <v>1</v>
      </c>
      <c r="E3" s="7"/>
      <c r="G3" s="8"/>
      <c r="H3" s="12"/>
      <c r="I3" s="13"/>
      <c r="J3" s="14"/>
    </row>
    <row r="4" spans="1:10" s="6" customFormat="1" ht="12.75">
      <c r="A4" s="13" t="s">
        <v>2</v>
      </c>
      <c r="E4" s="7"/>
      <c r="G4" s="8"/>
      <c r="H4" s="15"/>
      <c r="I4" s="13"/>
      <c r="J4" s="16"/>
    </row>
    <row r="5" spans="1:10" s="6" customFormat="1" ht="12.75">
      <c r="A5" s="13" t="s">
        <v>3</v>
      </c>
      <c r="E5" s="7"/>
      <c r="G5" s="8"/>
      <c r="H5" s="17"/>
      <c r="I5" s="9"/>
      <c r="J5" s="10"/>
    </row>
    <row r="6" spans="1:10" s="6" customFormat="1" ht="12.75">
      <c r="A6" s="13" t="s">
        <v>4</v>
      </c>
      <c r="E6" s="7"/>
      <c r="G6" s="8"/>
      <c r="I6" s="9"/>
      <c r="J6" s="10"/>
    </row>
    <row r="7" spans="1:10" s="6" customFormat="1" ht="12.75">
      <c r="A7" s="13" t="s">
        <v>5</v>
      </c>
      <c r="E7" s="7"/>
      <c r="G7" s="8"/>
      <c r="I7" s="9"/>
      <c r="J7" s="10"/>
    </row>
    <row r="8" spans="1:10" s="6" customFormat="1" ht="12.75">
      <c r="A8" s="13" t="s">
        <v>6</v>
      </c>
      <c r="E8" s="7"/>
      <c r="G8" s="8"/>
      <c r="I8" s="9"/>
      <c r="J8" s="10"/>
    </row>
    <row r="9" spans="1:10" s="6" customFormat="1" ht="12.75">
      <c r="A9" s="13" t="s">
        <v>7</v>
      </c>
      <c r="E9" s="7"/>
      <c r="G9" s="8" t="s">
        <v>8</v>
      </c>
      <c r="H9" s="18">
        <f ca="1">TODAY()</f>
        <v>40802</v>
      </c>
      <c r="I9" s="9"/>
      <c r="J9" s="10"/>
    </row>
    <row r="10" spans="5:10" s="6" customFormat="1" ht="11.25">
      <c r="E10" s="7"/>
      <c r="G10" s="8"/>
      <c r="I10" s="9"/>
      <c r="J10" s="10"/>
    </row>
    <row r="11" spans="1:10" s="6" customFormat="1" ht="12.75">
      <c r="A11" s="12"/>
      <c r="B11" s="19"/>
      <c r="C11" s="19"/>
      <c r="D11" s="78" t="s">
        <v>9</v>
      </c>
      <c r="E11" s="78"/>
      <c r="F11" s="78"/>
      <c r="G11" s="78"/>
      <c r="H11" s="78"/>
      <c r="I11" s="78"/>
      <c r="J11" s="78"/>
    </row>
    <row r="12" spans="1:10" s="6" customFormat="1" ht="12.75">
      <c r="A12" s="20" t="s">
        <v>10</v>
      </c>
      <c r="D12" s="78" t="s">
        <v>11</v>
      </c>
      <c r="E12" s="78"/>
      <c r="F12" s="78"/>
      <c r="G12" s="78"/>
      <c r="H12" s="78"/>
      <c r="I12" s="78"/>
      <c r="J12" s="78"/>
    </row>
    <row r="13" spans="1:10" s="6" customFormat="1" ht="12.75">
      <c r="A13" s="20"/>
      <c r="D13" s="78" t="s">
        <v>12</v>
      </c>
      <c r="E13" s="78"/>
      <c r="F13" s="78"/>
      <c r="G13" s="78"/>
      <c r="H13" s="78"/>
      <c r="I13" s="78"/>
      <c r="J13" s="78"/>
    </row>
    <row r="14" spans="1:10" s="6" customFormat="1" ht="12.75">
      <c r="A14" s="20" t="s">
        <v>13</v>
      </c>
      <c r="D14" s="78" t="s">
        <v>14</v>
      </c>
      <c r="E14" s="78"/>
      <c r="F14" s="78"/>
      <c r="G14" s="78"/>
      <c r="H14" s="78"/>
      <c r="I14" s="78"/>
      <c r="J14" s="78"/>
    </row>
    <row r="15" spans="4:10" s="6" customFormat="1" ht="11.25">
      <c r="D15" s="21"/>
      <c r="E15" s="7"/>
      <c r="G15" s="22"/>
      <c r="H15" s="22"/>
      <c r="I15" s="23"/>
      <c r="J15" s="10"/>
    </row>
    <row r="16" spans="1:10" s="17" customFormat="1" ht="33.75">
      <c r="A16" s="24" t="s">
        <v>15</v>
      </c>
      <c r="B16" s="25"/>
      <c r="C16" s="26" t="s">
        <v>16</v>
      </c>
      <c r="D16" s="27" t="s">
        <v>17</v>
      </c>
      <c r="E16" s="26" t="s">
        <v>18</v>
      </c>
      <c r="F16" s="25"/>
      <c r="G16" s="27" t="s">
        <v>19</v>
      </c>
      <c r="H16" s="28" t="s">
        <v>20</v>
      </c>
      <c r="I16" s="29" t="s">
        <v>21</v>
      </c>
      <c r="J16" s="30" t="s">
        <v>22</v>
      </c>
    </row>
    <row r="17" spans="1:10" s="17" customFormat="1" ht="11.25">
      <c r="A17" s="31"/>
      <c r="B17" s="31"/>
      <c r="C17" s="31"/>
      <c r="D17" s="31"/>
      <c r="E17" s="32"/>
      <c r="F17" s="31"/>
      <c r="G17" s="33"/>
      <c r="H17" s="33"/>
      <c r="I17" s="34"/>
      <c r="J17" s="35"/>
    </row>
    <row r="18" spans="1:10" s="17" customFormat="1" ht="11.25">
      <c r="A18" s="36" t="s">
        <v>23</v>
      </c>
      <c r="B18" s="37"/>
      <c r="C18" s="37" t="s">
        <v>24</v>
      </c>
      <c r="D18" s="37"/>
      <c r="E18" s="36" t="s">
        <v>25</v>
      </c>
      <c r="F18" s="37"/>
      <c r="G18" s="38"/>
      <c r="H18" s="39">
        <v>0</v>
      </c>
      <c r="I18" s="40"/>
      <c r="J18" s="41"/>
    </row>
    <row r="19" spans="1:10" s="6" customFormat="1" ht="11.25">
      <c r="A19" s="42"/>
      <c r="B19" s="42"/>
      <c r="C19" s="43" t="s">
        <v>26</v>
      </c>
      <c r="D19" s="44" t="s">
        <v>27</v>
      </c>
      <c r="E19" s="45">
        <v>4.75</v>
      </c>
      <c r="F19" s="42"/>
      <c r="G19" s="46" t="s">
        <v>28</v>
      </c>
      <c r="H19" s="39">
        <v>19</v>
      </c>
      <c r="I19" s="47">
        <v>280</v>
      </c>
      <c r="J19" s="48">
        <f>H19*I19</f>
        <v>5320</v>
      </c>
    </row>
    <row r="20" spans="1:10" s="17" customFormat="1" ht="11.25">
      <c r="A20" s="37"/>
      <c r="B20" s="37"/>
      <c r="C20" s="37"/>
      <c r="D20" s="49" t="s">
        <v>29</v>
      </c>
      <c r="E20" s="50">
        <f>SUM(E19:E19)</f>
        <v>4.75</v>
      </c>
      <c r="F20" s="37"/>
      <c r="G20" s="38"/>
      <c r="H20" s="39">
        <v>0</v>
      </c>
      <c r="I20" s="40"/>
      <c r="J20" s="51">
        <f>SUM(J19:J19)</f>
        <v>5320</v>
      </c>
    </row>
    <row r="21" spans="1:10" s="6" customFormat="1" ht="11.25">
      <c r="A21" s="42"/>
      <c r="B21" s="42"/>
      <c r="C21" s="42"/>
      <c r="D21" s="42"/>
      <c r="E21" s="43"/>
      <c r="F21" s="42"/>
      <c r="G21" s="46"/>
      <c r="H21" s="39">
        <v>0</v>
      </c>
      <c r="I21" s="52"/>
      <c r="J21" s="48"/>
    </row>
    <row r="22" spans="1:10" s="17" customFormat="1" ht="11.25">
      <c r="A22" s="37" t="s">
        <v>30</v>
      </c>
      <c r="B22" s="37"/>
      <c r="C22" s="37" t="s">
        <v>31</v>
      </c>
      <c r="D22" s="37"/>
      <c r="E22" s="36" t="s">
        <v>32</v>
      </c>
      <c r="F22" s="37"/>
      <c r="G22" s="38"/>
      <c r="H22" s="39">
        <v>0</v>
      </c>
      <c r="I22" s="40"/>
      <c r="J22" s="41"/>
    </row>
    <row r="23" spans="1:10" s="6" customFormat="1" ht="22.5">
      <c r="A23" s="42"/>
      <c r="B23" s="42"/>
      <c r="C23" s="43" t="s">
        <v>33</v>
      </c>
      <c r="D23" s="44" t="s">
        <v>34</v>
      </c>
      <c r="E23" s="45">
        <f>H23*28/1000</f>
        <v>2.016</v>
      </c>
      <c r="F23" s="42"/>
      <c r="G23" s="46" t="s">
        <v>35</v>
      </c>
      <c r="H23" s="39">
        <v>72</v>
      </c>
      <c r="I23" s="47">
        <v>180</v>
      </c>
      <c r="J23" s="48">
        <f>H23*I23</f>
        <v>12960</v>
      </c>
    </row>
    <row r="24" spans="1:10" s="6" customFormat="1" ht="11.25">
      <c r="A24" s="42"/>
      <c r="B24" s="42"/>
      <c r="C24" s="43" t="s">
        <v>36</v>
      </c>
      <c r="D24" s="44" t="s">
        <v>37</v>
      </c>
      <c r="E24" s="45">
        <v>2.4</v>
      </c>
      <c r="F24" s="42"/>
      <c r="G24" s="46" t="s">
        <v>35</v>
      </c>
      <c r="H24" s="39">
        <v>24</v>
      </c>
      <c r="I24" s="47">
        <v>850</v>
      </c>
      <c r="J24" s="48">
        <v>20400</v>
      </c>
    </row>
    <row r="25" spans="1:10" s="6" customFormat="1" ht="11.25">
      <c r="A25" s="42"/>
      <c r="B25" s="42"/>
      <c r="C25" s="43" t="s">
        <v>38</v>
      </c>
      <c r="D25" s="44" t="s">
        <v>39</v>
      </c>
      <c r="E25" s="45">
        <f>H25*2400/1000</f>
        <v>26.4</v>
      </c>
      <c r="F25" s="42"/>
      <c r="G25" s="46" t="s">
        <v>40</v>
      </c>
      <c r="H25" s="39">
        <v>11</v>
      </c>
      <c r="I25" s="47">
        <v>1950</v>
      </c>
      <c r="J25" s="48">
        <f>H25*I25</f>
        <v>21450</v>
      </c>
    </row>
    <row r="26" spans="1:10" s="6" customFormat="1" ht="22.5">
      <c r="A26" s="42"/>
      <c r="B26" s="42"/>
      <c r="C26" s="43" t="s">
        <v>41</v>
      </c>
      <c r="D26" s="44" t="s">
        <v>99</v>
      </c>
      <c r="E26" s="45">
        <v>62</v>
      </c>
      <c r="F26" s="42"/>
      <c r="G26" s="46" t="s">
        <v>42</v>
      </c>
      <c r="H26" s="39">
        <v>150</v>
      </c>
      <c r="I26" s="47">
        <v>1100</v>
      </c>
      <c r="J26" s="48">
        <f>H26*I26</f>
        <v>165000</v>
      </c>
    </row>
    <row r="27" spans="1:10" s="17" customFormat="1" ht="11.25">
      <c r="A27" s="37"/>
      <c r="B27" s="37"/>
      <c r="C27" s="37"/>
      <c r="D27" s="49" t="s">
        <v>29</v>
      </c>
      <c r="E27" s="50">
        <f>SUM(E23:E26)</f>
        <v>92.816</v>
      </c>
      <c r="F27" s="37"/>
      <c r="G27" s="38"/>
      <c r="H27" s="39">
        <v>0</v>
      </c>
      <c r="I27" s="40"/>
      <c r="J27" s="51">
        <f>SUM(J23:J26)</f>
        <v>219810</v>
      </c>
    </row>
    <row r="28" spans="1:10" s="6" customFormat="1" ht="11.25">
      <c r="A28" s="42"/>
      <c r="B28" s="42"/>
      <c r="C28" s="42"/>
      <c r="D28" s="42"/>
      <c r="E28" s="43"/>
      <c r="F28" s="42"/>
      <c r="G28" s="46"/>
      <c r="H28" s="39">
        <v>0</v>
      </c>
      <c r="I28" s="52"/>
      <c r="J28" s="48"/>
    </row>
    <row r="29" spans="1:10" s="17" customFormat="1" ht="11.25">
      <c r="A29" s="36" t="s">
        <v>43</v>
      </c>
      <c r="B29" s="37"/>
      <c r="C29" s="37" t="s">
        <v>44</v>
      </c>
      <c r="D29" s="37"/>
      <c r="E29" s="36" t="s">
        <v>32</v>
      </c>
      <c r="F29" s="37"/>
      <c r="G29" s="38"/>
      <c r="H29" s="37"/>
      <c r="I29" s="40"/>
      <c r="J29" s="41"/>
    </row>
    <row r="30" spans="1:10" s="6" customFormat="1" ht="11.25">
      <c r="A30" s="42"/>
      <c r="B30" s="42"/>
      <c r="C30" s="43" t="s">
        <v>45</v>
      </c>
      <c r="D30" s="44" t="s">
        <v>46</v>
      </c>
      <c r="E30" s="45">
        <v>2.2</v>
      </c>
      <c r="F30" s="42"/>
      <c r="G30" s="46" t="s">
        <v>28</v>
      </c>
      <c r="H30" s="39">
        <v>2</v>
      </c>
      <c r="I30" s="47">
        <v>24800</v>
      </c>
      <c r="J30" s="48">
        <f>H30*I30</f>
        <v>49600</v>
      </c>
    </row>
    <row r="31" spans="1:10" s="6" customFormat="1" ht="11.25">
      <c r="A31" s="42"/>
      <c r="B31" s="42"/>
      <c r="C31" s="43" t="s">
        <v>47</v>
      </c>
      <c r="D31" s="44" t="s">
        <v>48</v>
      </c>
      <c r="E31" s="45">
        <v>1.8</v>
      </c>
      <c r="F31" s="42"/>
      <c r="G31" s="46" t="s">
        <v>28</v>
      </c>
      <c r="H31" s="39">
        <v>1</v>
      </c>
      <c r="I31" s="47">
        <v>37200</v>
      </c>
      <c r="J31" s="48">
        <v>37200</v>
      </c>
    </row>
    <row r="32" spans="1:10" s="6" customFormat="1" ht="11.25">
      <c r="A32" s="42"/>
      <c r="B32" s="42"/>
      <c r="C32" s="43" t="s">
        <v>49</v>
      </c>
      <c r="D32" s="44" t="s">
        <v>50</v>
      </c>
      <c r="E32" s="45">
        <v>2.4</v>
      </c>
      <c r="F32" s="42"/>
      <c r="G32" s="46" t="s">
        <v>51</v>
      </c>
      <c r="H32" s="39">
        <v>2</v>
      </c>
      <c r="I32" s="47">
        <v>19400</v>
      </c>
      <c r="J32" s="48">
        <f>H32*I32</f>
        <v>38800</v>
      </c>
    </row>
    <row r="33" spans="1:10" s="17" customFormat="1" ht="11.25">
      <c r="A33" s="37"/>
      <c r="B33" s="37"/>
      <c r="C33" s="37"/>
      <c r="D33" s="49" t="s">
        <v>29</v>
      </c>
      <c r="E33" s="50">
        <f>SUM(E30:E32)</f>
        <v>6.4</v>
      </c>
      <c r="F33" s="37"/>
      <c r="G33" s="38"/>
      <c r="H33" s="37"/>
      <c r="I33" s="40"/>
      <c r="J33" s="51">
        <f>SUM(J30:J32)</f>
        <v>125600</v>
      </c>
    </row>
    <row r="34" spans="1:10" s="6" customFormat="1" ht="11.25">
      <c r="A34" s="42"/>
      <c r="B34" s="42"/>
      <c r="C34" s="42"/>
      <c r="D34" s="42"/>
      <c r="E34" s="43"/>
      <c r="F34" s="42"/>
      <c r="G34" s="46"/>
      <c r="H34" s="42"/>
      <c r="I34" s="52"/>
      <c r="J34" s="48"/>
    </row>
    <row r="35" spans="1:10" s="17" customFormat="1" ht="11.25">
      <c r="A35" s="36" t="s">
        <v>52</v>
      </c>
      <c r="B35" s="37"/>
      <c r="C35" s="37" t="s">
        <v>53</v>
      </c>
      <c r="D35" s="37"/>
      <c r="E35" s="36" t="s">
        <v>32</v>
      </c>
      <c r="F35" s="37"/>
      <c r="G35" s="38"/>
      <c r="H35" s="37"/>
      <c r="I35" s="40"/>
      <c r="J35" s="41"/>
    </row>
    <row r="36" spans="1:10" s="6" customFormat="1" ht="22.5">
      <c r="A36" s="42"/>
      <c r="B36" s="42"/>
      <c r="C36" s="43" t="s">
        <v>54</v>
      </c>
      <c r="D36" s="44" t="s">
        <v>55</v>
      </c>
      <c r="E36" s="45">
        <v>2.8</v>
      </c>
      <c r="F36" s="42"/>
      <c r="G36" s="46" t="s">
        <v>28</v>
      </c>
      <c r="H36" s="39">
        <v>19</v>
      </c>
      <c r="I36" s="47">
        <v>2500</v>
      </c>
      <c r="J36" s="48">
        <f>H36*I36</f>
        <v>47500</v>
      </c>
    </row>
    <row r="37" spans="1:10" s="6" customFormat="1" ht="11.25">
      <c r="A37" s="42"/>
      <c r="B37" s="42"/>
      <c r="C37" s="43" t="s">
        <v>56</v>
      </c>
      <c r="D37" s="44" t="s">
        <v>57</v>
      </c>
      <c r="E37" s="45">
        <v>0.75</v>
      </c>
      <c r="F37" s="42"/>
      <c r="G37" s="46" t="s">
        <v>28</v>
      </c>
      <c r="H37" s="39">
        <v>19</v>
      </c>
      <c r="I37" s="47">
        <v>750</v>
      </c>
      <c r="J37" s="48">
        <f>H37*I37</f>
        <v>14250</v>
      </c>
    </row>
    <row r="38" spans="1:10" s="6" customFormat="1" ht="11.25">
      <c r="A38" s="42"/>
      <c r="B38" s="42"/>
      <c r="C38" s="43" t="s">
        <v>33</v>
      </c>
      <c r="D38" s="44" t="s">
        <v>58</v>
      </c>
      <c r="E38" s="45">
        <v>0.8</v>
      </c>
      <c r="F38" s="42"/>
      <c r="G38" s="46" t="s">
        <v>28</v>
      </c>
      <c r="H38" s="39">
        <v>90</v>
      </c>
      <c r="I38" s="47">
        <v>280</v>
      </c>
      <c r="J38" s="48">
        <v>25200</v>
      </c>
    </row>
    <row r="39" spans="1:10" s="6" customFormat="1" ht="11.25">
      <c r="A39" s="42"/>
      <c r="B39" s="42"/>
      <c r="C39" s="43" t="s">
        <v>36</v>
      </c>
      <c r="D39" s="44" t="s">
        <v>59</v>
      </c>
      <c r="E39" s="45">
        <v>0.5</v>
      </c>
      <c r="F39" s="42"/>
      <c r="G39" s="46" t="s">
        <v>35</v>
      </c>
      <c r="H39" s="39">
        <v>40</v>
      </c>
      <c r="I39" s="47">
        <v>1120</v>
      </c>
      <c r="J39" s="48">
        <v>44800</v>
      </c>
    </row>
    <row r="40" spans="1:10" s="6" customFormat="1" ht="11.25">
      <c r="A40" s="42"/>
      <c r="B40" s="42"/>
      <c r="C40" s="43" t="s">
        <v>60</v>
      </c>
      <c r="D40" s="44" t="s">
        <v>61</v>
      </c>
      <c r="E40" s="45">
        <v>0.8</v>
      </c>
      <c r="F40" s="42"/>
      <c r="G40" s="46" t="s">
        <v>28</v>
      </c>
      <c r="H40" s="39">
        <v>2</v>
      </c>
      <c r="I40" s="47">
        <v>8500</v>
      </c>
      <c r="J40" s="48">
        <v>17000</v>
      </c>
    </row>
    <row r="41" spans="1:10" s="6" customFormat="1" ht="22.5">
      <c r="A41" s="42"/>
      <c r="B41" s="42"/>
      <c r="C41" s="43" t="s">
        <v>26</v>
      </c>
      <c r="D41" s="44" t="s">
        <v>62</v>
      </c>
      <c r="E41" s="45">
        <f>H41*0.15/1000</f>
        <v>0.0075</v>
      </c>
      <c r="F41" s="42"/>
      <c r="G41" s="46" t="s">
        <v>63</v>
      </c>
      <c r="H41" s="39">
        <v>50</v>
      </c>
      <c r="I41" s="47">
        <v>120</v>
      </c>
      <c r="J41" s="48">
        <f>H41*I41</f>
        <v>6000</v>
      </c>
    </row>
    <row r="42" spans="1:10" s="17" customFormat="1" ht="11.25">
      <c r="A42" s="37"/>
      <c r="B42" s="37"/>
      <c r="C42" s="37"/>
      <c r="D42" s="49" t="s">
        <v>29</v>
      </c>
      <c r="E42" s="50">
        <f>SUM(E36:E41)</f>
        <v>5.6575</v>
      </c>
      <c r="F42" s="37"/>
      <c r="G42" s="38"/>
      <c r="H42" s="39"/>
      <c r="I42" s="40"/>
      <c r="J42" s="51">
        <f>SUM(J36:J41)</f>
        <v>154750</v>
      </c>
    </row>
    <row r="43" spans="1:10" s="6" customFormat="1" ht="11.25">
      <c r="A43" s="42"/>
      <c r="B43" s="42"/>
      <c r="C43" s="42"/>
      <c r="D43" s="46"/>
      <c r="E43" s="53"/>
      <c r="F43" s="42"/>
      <c r="G43" s="46"/>
      <c r="H43" s="42"/>
      <c r="I43" s="52"/>
      <c r="J43" s="41"/>
    </row>
    <row r="44" spans="1:10" s="17" customFormat="1" ht="11.25">
      <c r="A44" s="36" t="s">
        <v>64</v>
      </c>
      <c r="B44" s="37"/>
      <c r="C44" s="37" t="s">
        <v>65</v>
      </c>
      <c r="D44" s="37"/>
      <c r="E44" s="36"/>
      <c r="F44" s="37"/>
      <c r="G44" s="38"/>
      <c r="H44" s="37"/>
      <c r="I44" s="40"/>
      <c r="J44" s="41"/>
    </row>
    <row r="45" spans="1:10" s="6" customFormat="1" ht="11.25">
      <c r="A45" s="42"/>
      <c r="B45" s="42"/>
      <c r="C45" s="42"/>
      <c r="D45" s="46" t="s">
        <v>66</v>
      </c>
      <c r="E45" s="43" t="s">
        <v>67</v>
      </c>
      <c r="F45" s="42"/>
      <c r="G45" s="46"/>
      <c r="H45" s="42"/>
      <c r="I45" s="52"/>
      <c r="J45" s="48"/>
    </row>
    <row r="46" spans="1:10" s="6" customFormat="1" ht="11.25">
      <c r="A46" s="42"/>
      <c r="B46" s="42"/>
      <c r="C46" s="43" t="s">
        <v>54</v>
      </c>
      <c r="D46" s="42" t="s">
        <v>68</v>
      </c>
      <c r="E46" s="54">
        <v>20</v>
      </c>
      <c r="F46" s="42"/>
      <c r="G46" s="46" t="s">
        <v>40</v>
      </c>
      <c r="H46" s="47">
        <f>E20</f>
        <v>4.75</v>
      </c>
      <c r="I46" s="47">
        <v>8</v>
      </c>
      <c r="J46" s="48">
        <f>E46*H46*I46</f>
        <v>760</v>
      </c>
    </row>
    <row r="47" spans="1:10" s="6" customFormat="1" ht="11.25">
      <c r="A47" s="42"/>
      <c r="B47" s="42"/>
      <c r="C47" s="43" t="s">
        <v>56</v>
      </c>
      <c r="D47" s="42" t="s">
        <v>69</v>
      </c>
      <c r="E47" s="54">
        <v>30</v>
      </c>
      <c r="F47" s="42"/>
      <c r="G47" s="46" t="s">
        <v>32</v>
      </c>
      <c r="H47" s="47">
        <f>E27</f>
        <v>92.816</v>
      </c>
      <c r="I47" s="47">
        <v>8</v>
      </c>
      <c r="J47" s="48">
        <f>E47*H47*I47</f>
        <v>22275.84</v>
      </c>
    </row>
    <row r="48" spans="1:10" s="6" customFormat="1" ht="11.25">
      <c r="A48" s="42"/>
      <c r="B48" s="42"/>
      <c r="C48" s="43" t="s">
        <v>60</v>
      </c>
      <c r="D48" s="42" t="s">
        <v>70</v>
      </c>
      <c r="E48" s="54">
        <v>30</v>
      </c>
      <c r="F48" s="42"/>
      <c r="G48" s="46" t="s">
        <v>32</v>
      </c>
      <c r="H48" s="47">
        <f>E33</f>
        <v>6.4</v>
      </c>
      <c r="I48" s="47">
        <v>25</v>
      </c>
      <c r="J48" s="48">
        <f>E48*H48*I48</f>
        <v>4800</v>
      </c>
    </row>
    <row r="49" spans="1:10" s="6" customFormat="1" ht="11.25">
      <c r="A49" s="42"/>
      <c r="B49" s="42"/>
      <c r="C49" s="43" t="s">
        <v>71</v>
      </c>
      <c r="D49" s="42" t="s">
        <v>72</v>
      </c>
      <c r="E49" s="54">
        <v>30</v>
      </c>
      <c r="F49" s="42"/>
      <c r="G49" s="46" t="s">
        <v>32</v>
      </c>
      <c r="H49" s="47">
        <f>E42</f>
        <v>5.6575</v>
      </c>
      <c r="I49" s="47">
        <v>8</v>
      </c>
      <c r="J49" s="48">
        <f>E49*H49*I49</f>
        <v>1357.8</v>
      </c>
    </row>
    <row r="50" spans="1:10" s="17" customFormat="1" ht="11.25">
      <c r="A50" s="37"/>
      <c r="B50" s="37"/>
      <c r="C50" s="37"/>
      <c r="D50" s="49" t="s">
        <v>29</v>
      </c>
      <c r="E50" s="36"/>
      <c r="F50" s="37"/>
      <c r="G50" s="38"/>
      <c r="H50" s="37"/>
      <c r="I50" s="40"/>
      <c r="J50" s="51">
        <f>SUM(J46:J49)</f>
        <v>29193.64</v>
      </c>
    </row>
    <row r="51" spans="1:10" s="6" customFormat="1" ht="11.25">
      <c r="A51" s="42"/>
      <c r="B51" s="42"/>
      <c r="C51" s="42"/>
      <c r="D51" s="42"/>
      <c r="E51" s="43"/>
      <c r="F51" s="42"/>
      <c r="G51" s="46"/>
      <c r="H51" s="42"/>
      <c r="I51" s="52"/>
      <c r="J51" s="48"/>
    </row>
    <row r="52" spans="1:10" s="17" customFormat="1" ht="22.5">
      <c r="A52" s="36" t="s">
        <v>73</v>
      </c>
      <c r="B52" s="37"/>
      <c r="C52" s="37" t="s">
        <v>74</v>
      </c>
      <c r="D52" s="37"/>
      <c r="E52" s="36"/>
      <c r="F52" s="37"/>
      <c r="G52" s="38"/>
      <c r="H52" s="37"/>
      <c r="I52" s="55" t="s">
        <v>75</v>
      </c>
      <c r="J52" s="41"/>
    </row>
    <row r="53" spans="1:10" s="6" customFormat="1" ht="11.25">
      <c r="A53" s="46"/>
      <c r="B53" s="42"/>
      <c r="C53" s="43" t="s">
        <v>23</v>
      </c>
      <c r="D53" s="42" t="s">
        <v>68</v>
      </c>
      <c r="E53" s="43"/>
      <c r="F53" s="42"/>
      <c r="G53" s="46"/>
      <c r="H53" s="42"/>
      <c r="I53" s="56">
        <f>J53/J58</f>
        <v>0.009949994916525153</v>
      </c>
      <c r="J53" s="48">
        <f>J20</f>
        <v>5320</v>
      </c>
    </row>
    <row r="54" spans="1:10" s="6" customFormat="1" ht="11.25">
      <c r="A54" s="46"/>
      <c r="B54" s="42"/>
      <c r="C54" s="43" t="s">
        <v>76</v>
      </c>
      <c r="D54" s="42" t="s">
        <v>69</v>
      </c>
      <c r="E54" s="43"/>
      <c r="F54" s="42"/>
      <c r="G54" s="46"/>
      <c r="H54" s="42"/>
      <c r="I54" s="56">
        <f>J54/J58</f>
        <v>0.4111105982333447</v>
      </c>
      <c r="J54" s="48">
        <f>J27</f>
        <v>219810</v>
      </c>
    </row>
    <row r="55" spans="1:10" s="6" customFormat="1" ht="11.25">
      <c r="A55" s="46"/>
      <c r="B55" s="42"/>
      <c r="C55" s="43" t="s">
        <v>77</v>
      </c>
      <c r="D55" s="42" t="s">
        <v>70</v>
      </c>
      <c r="E55" s="43"/>
      <c r="F55" s="42"/>
      <c r="G55" s="46"/>
      <c r="H55" s="42"/>
      <c r="I55" s="56">
        <f>J55/J58</f>
        <v>0.2349096544202179</v>
      </c>
      <c r="J55" s="48">
        <f>J33</f>
        <v>125600</v>
      </c>
    </row>
    <row r="56" spans="1:10" s="6" customFormat="1" ht="11.25">
      <c r="A56" s="46"/>
      <c r="B56" s="42"/>
      <c r="C56" s="43" t="s">
        <v>78</v>
      </c>
      <c r="D56" s="42" t="s">
        <v>72</v>
      </c>
      <c r="E56" s="43"/>
      <c r="F56" s="42"/>
      <c r="G56" s="46"/>
      <c r="H56" s="42"/>
      <c r="I56" s="56">
        <f>J56/J58</f>
        <v>0.2894288934835089</v>
      </c>
      <c r="J56" s="48">
        <f>J42</f>
        <v>154750</v>
      </c>
    </row>
    <row r="57" spans="1:10" s="6" customFormat="1" ht="11.25">
      <c r="A57" s="46"/>
      <c r="B57" s="42"/>
      <c r="C57" s="43" t="s">
        <v>79</v>
      </c>
      <c r="D57" s="42" t="s">
        <v>80</v>
      </c>
      <c r="E57" s="43"/>
      <c r="F57" s="42"/>
      <c r="G57" s="46"/>
      <c r="H57" s="52"/>
      <c r="I57" s="56">
        <f>J57/J58</f>
        <v>0.05460085894640326</v>
      </c>
      <c r="J57" s="48">
        <f>J50</f>
        <v>29193.64</v>
      </c>
    </row>
    <row r="58" spans="1:10" s="6" customFormat="1" ht="11.25">
      <c r="A58" s="42"/>
      <c r="B58" s="42"/>
      <c r="C58" s="42"/>
      <c r="D58" s="57" t="s">
        <v>81</v>
      </c>
      <c r="E58" s="43"/>
      <c r="F58" s="42"/>
      <c r="G58" s="46"/>
      <c r="H58" s="42"/>
      <c r="I58" s="58">
        <f>SUM(I53:I57)</f>
        <v>1</v>
      </c>
      <c r="J58" s="59">
        <f>SUM(J53:J57)</f>
        <v>534673.64</v>
      </c>
    </row>
    <row r="59" spans="1:10" s="6" customFormat="1" ht="11.25">
      <c r="A59" s="42"/>
      <c r="B59" s="42"/>
      <c r="C59" s="42"/>
      <c r="D59" s="42"/>
      <c r="E59" s="43"/>
      <c r="F59" s="42"/>
      <c r="G59" s="46"/>
      <c r="H59" s="42"/>
      <c r="I59" s="42"/>
      <c r="J59" s="48"/>
    </row>
    <row r="60" spans="1:10" s="6" customFormat="1" ht="11.25">
      <c r="A60" s="42"/>
      <c r="B60" s="42"/>
      <c r="C60" s="42"/>
      <c r="D60" s="42"/>
      <c r="E60" s="43"/>
      <c r="F60" s="42"/>
      <c r="G60" s="46"/>
      <c r="H60" s="42"/>
      <c r="I60" s="42"/>
      <c r="J60" s="48"/>
    </row>
    <row r="61" spans="1:10" s="17" customFormat="1" ht="11.25">
      <c r="A61" s="36" t="s">
        <v>82</v>
      </c>
      <c r="B61" s="37"/>
      <c r="C61" s="37" t="s">
        <v>83</v>
      </c>
      <c r="D61" s="37"/>
      <c r="E61" s="36"/>
      <c r="F61" s="37"/>
      <c r="G61" s="38"/>
      <c r="H61" s="38"/>
      <c r="I61" s="60" t="s">
        <v>84</v>
      </c>
      <c r="J61" s="61" t="s">
        <v>22</v>
      </c>
    </row>
    <row r="62" spans="1:10" s="6" customFormat="1" ht="11.25">
      <c r="A62" s="42"/>
      <c r="B62" s="42"/>
      <c r="C62" s="43" t="s">
        <v>85</v>
      </c>
      <c r="D62" s="42" t="s">
        <v>86</v>
      </c>
      <c r="E62" s="53"/>
      <c r="F62" s="42"/>
      <c r="G62" s="62" t="s">
        <v>40</v>
      </c>
      <c r="H62" s="47">
        <v>4.75</v>
      </c>
      <c r="I62" s="63">
        <v>350</v>
      </c>
      <c r="J62" s="48">
        <f>H62*I62</f>
        <v>1662.5</v>
      </c>
    </row>
    <row r="63" spans="1:10" s="6" customFormat="1" ht="11.25">
      <c r="A63" s="42"/>
      <c r="B63" s="42"/>
      <c r="C63" s="43" t="s">
        <v>71</v>
      </c>
      <c r="D63" s="42" t="s">
        <v>87</v>
      </c>
      <c r="E63" s="45"/>
      <c r="F63" s="42"/>
      <c r="G63" s="64">
        <v>0.025</v>
      </c>
      <c r="H63" s="42"/>
      <c r="I63" s="39">
        <f>J58</f>
        <v>534673.64</v>
      </c>
      <c r="J63" s="48">
        <f>G63*I63</f>
        <v>13366.841</v>
      </c>
    </row>
    <row r="64" spans="1:10" s="6" customFormat="1" ht="11.25">
      <c r="A64" s="42"/>
      <c r="B64" s="42"/>
      <c r="C64" s="42"/>
      <c r="D64" s="65" t="s">
        <v>81</v>
      </c>
      <c r="E64" s="43"/>
      <c r="F64" s="42"/>
      <c r="G64" s="62"/>
      <c r="H64" s="42"/>
      <c r="I64" s="42"/>
      <c r="J64" s="51">
        <f>SUM(J62:J63)</f>
        <v>15029.341</v>
      </c>
    </row>
    <row r="65" spans="1:10" s="6" customFormat="1" ht="11.25">
      <c r="A65" s="42"/>
      <c r="B65" s="42"/>
      <c r="C65" s="42"/>
      <c r="D65" s="42"/>
      <c r="E65" s="43"/>
      <c r="F65" s="42"/>
      <c r="G65" s="46"/>
      <c r="H65" s="42"/>
      <c r="I65" s="52"/>
      <c r="J65" s="48"/>
    </row>
    <row r="66" spans="1:10" s="17" customFormat="1" ht="22.5">
      <c r="A66" s="37"/>
      <c r="B66" s="37"/>
      <c r="C66" s="37" t="s">
        <v>88</v>
      </c>
      <c r="D66" s="37"/>
      <c r="E66" s="36"/>
      <c r="F66" s="37"/>
      <c r="G66" s="38"/>
      <c r="H66" s="37"/>
      <c r="I66" s="55" t="s">
        <v>75</v>
      </c>
      <c r="J66" s="41"/>
    </row>
    <row r="67" spans="1:10" s="6" customFormat="1" ht="11.25">
      <c r="A67" s="42"/>
      <c r="B67" s="42"/>
      <c r="C67" s="43" t="s">
        <v>73</v>
      </c>
      <c r="D67" s="42" t="s">
        <v>89</v>
      </c>
      <c r="E67" s="43"/>
      <c r="F67" s="42"/>
      <c r="G67" s="46"/>
      <c r="H67" s="42"/>
      <c r="I67" s="66">
        <f>J67/J69</f>
        <v>0.9726591604566903</v>
      </c>
      <c r="J67" s="48">
        <f>J58</f>
        <v>534673.64</v>
      </c>
    </row>
    <row r="68" spans="1:10" s="6" customFormat="1" ht="11.25">
      <c r="A68" s="42"/>
      <c r="B68" s="42"/>
      <c r="C68" s="43" t="s">
        <v>82</v>
      </c>
      <c r="D68" s="42" t="s">
        <v>90</v>
      </c>
      <c r="E68" s="43"/>
      <c r="F68" s="42"/>
      <c r="G68" s="46"/>
      <c r="H68" s="42"/>
      <c r="I68" s="66">
        <f>J68/J69</f>
        <v>0.02734083954330966</v>
      </c>
      <c r="J68" s="48">
        <f>J64</f>
        <v>15029.341</v>
      </c>
    </row>
    <row r="69" spans="1:10" s="17" customFormat="1" ht="11.25">
      <c r="A69" s="37"/>
      <c r="B69" s="37"/>
      <c r="C69" s="37"/>
      <c r="D69" s="67" t="s">
        <v>91</v>
      </c>
      <c r="E69" s="67"/>
      <c r="F69" s="67"/>
      <c r="G69" s="49"/>
      <c r="H69" s="67"/>
      <c r="I69" s="68">
        <f>SUM(I67:I68)</f>
        <v>1</v>
      </c>
      <c r="J69" s="51">
        <f>SUM(J67:J68)</f>
        <v>549702.981</v>
      </c>
    </row>
    <row r="70" spans="1:10" s="6" customFormat="1" ht="11.25">
      <c r="A70" s="42"/>
      <c r="B70" s="42"/>
      <c r="C70" s="42"/>
      <c r="D70" s="42"/>
      <c r="E70" s="43"/>
      <c r="F70" s="42"/>
      <c r="G70" s="46"/>
      <c r="H70" s="42"/>
      <c r="I70" s="42"/>
      <c r="J70" s="48"/>
    </row>
    <row r="71" spans="1:10" s="6" customFormat="1" ht="11.25">
      <c r="A71" s="42"/>
      <c r="B71" s="42"/>
      <c r="C71" s="42"/>
      <c r="D71" s="42"/>
      <c r="E71" s="43"/>
      <c r="F71" s="42"/>
      <c r="G71" s="46"/>
      <c r="H71" s="42"/>
      <c r="I71" s="42"/>
      <c r="J71" s="48"/>
    </row>
    <row r="72" spans="1:10" s="17" customFormat="1" ht="11.25">
      <c r="A72" s="37" t="s">
        <v>92</v>
      </c>
      <c r="B72" s="37"/>
      <c r="C72" s="37" t="s">
        <v>93</v>
      </c>
      <c r="D72" s="37"/>
      <c r="E72" s="36"/>
      <c r="F72" s="37"/>
      <c r="G72" s="38"/>
      <c r="H72" s="37"/>
      <c r="I72" s="36" t="s">
        <v>84</v>
      </c>
      <c r="J72" s="61" t="s">
        <v>22</v>
      </c>
    </row>
    <row r="73" spans="1:10" s="6" customFormat="1" ht="11.25">
      <c r="A73" s="42"/>
      <c r="B73" s="42"/>
      <c r="C73" s="42" t="s">
        <v>94</v>
      </c>
      <c r="D73" s="42" t="s">
        <v>95</v>
      </c>
      <c r="E73" s="43"/>
      <c r="F73" s="42"/>
      <c r="G73" s="69">
        <v>0.2</v>
      </c>
      <c r="H73" s="42"/>
      <c r="I73" s="39">
        <v>665015</v>
      </c>
      <c r="J73" s="70">
        <f>G73*I73</f>
        <v>133003</v>
      </c>
    </row>
    <row r="74" spans="1:10" s="6" customFormat="1" ht="11.25">
      <c r="A74" s="42"/>
      <c r="B74" s="42"/>
      <c r="C74" s="42"/>
      <c r="D74" s="42"/>
      <c r="E74" s="43"/>
      <c r="F74" s="42"/>
      <c r="G74" s="46"/>
      <c r="H74" s="42"/>
      <c r="I74" s="42"/>
      <c r="J74" s="48"/>
    </row>
    <row r="75" spans="1:12" s="75" customFormat="1" ht="36.75" customHeight="1">
      <c r="A75" s="71"/>
      <c r="B75" s="71"/>
      <c r="C75" s="71"/>
      <c r="D75" s="72" t="s">
        <v>96</v>
      </c>
      <c r="E75" s="72"/>
      <c r="F75" s="72"/>
      <c r="G75" s="73"/>
      <c r="H75" s="72"/>
      <c r="I75" s="71"/>
      <c r="J75" s="74">
        <f>SUM(J69:J73)</f>
        <v>682705.981</v>
      </c>
      <c r="L75" s="76">
        <f>J75*0.7</f>
        <v>477894.1867000001</v>
      </c>
    </row>
    <row r="76" spans="1:10" s="6" customFormat="1" ht="11.25">
      <c r="A76" s="42"/>
      <c r="B76" s="42"/>
      <c r="C76" s="42"/>
      <c r="D76" s="42"/>
      <c r="E76" s="43"/>
      <c r="F76" s="42"/>
      <c r="G76" s="46"/>
      <c r="H76" s="42"/>
      <c r="I76" s="42"/>
      <c r="J76" s="48"/>
    </row>
    <row r="77" spans="1:10" s="6" customFormat="1" ht="11.25">
      <c r="A77" s="79" t="s">
        <v>97</v>
      </c>
      <c r="B77" s="79"/>
      <c r="C77" s="79"/>
      <c r="D77" s="79"/>
      <c r="E77" s="43"/>
      <c r="F77" s="43"/>
      <c r="G77" s="46"/>
      <c r="H77" s="43"/>
      <c r="I77" s="43"/>
      <c r="J77" s="77"/>
    </row>
    <row r="78" spans="1:10" s="6" customFormat="1" ht="11.25">
      <c r="A78" s="79" t="s">
        <v>98</v>
      </c>
      <c r="B78" s="79"/>
      <c r="C78" s="79"/>
      <c r="D78" s="79"/>
      <c r="E78" s="43"/>
      <c r="F78" s="43"/>
      <c r="G78" s="46"/>
      <c r="H78" s="43"/>
      <c r="I78" s="43"/>
      <c r="J78" s="77"/>
    </row>
    <row r="79" spans="5:10" s="6" customFormat="1" ht="11.25">
      <c r="E79" s="7"/>
      <c r="G79" s="8"/>
      <c r="I79" s="9"/>
      <c r="J79" s="10"/>
    </row>
    <row r="80" spans="5:10" s="6" customFormat="1" ht="11.25">
      <c r="E80" s="7"/>
      <c r="G80" s="8"/>
      <c r="I80" s="9"/>
      <c r="J80" s="10"/>
    </row>
    <row r="81" spans="5:10" s="6" customFormat="1" ht="11.25">
      <c r="E81" s="7"/>
      <c r="G81" s="8"/>
      <c r="I81" s="9"/>
      <c r="J81" s="10"/>
    </row>
    <row r="82" spans="5:10" s="6" customFormat="1" ht="11.25">
      <c r="E82" s="7"/>
      <c r="G82" s="8"/>
      <c r="I82" s="9"/>
      <c r="J82" s="10"/>
    </row>
    <row r="83" spans="5:10" s="6" customFormat="1" ht="11.25">
      <c r="E83" s="7"/>
      <c r="G83" s="8"/>
      <c r="I83" s="9"/>
      <c r="J83" s="10"/>
    </row>
    <row r="84" spans="5:10" s="6" customFormat="1" ht="11.25">
      <c r="E84" s="7"/>
      <c r="G84" s="8"/>
      <c r="I84" s="9"/>
      <c r="J84" s="10"/>
    </row>
    <row r="85" spans="5:10" s="6" customFormat="1" ht="11.25">
      <c r="E85" s="7"/>
      <c r="G85" s="8"/>
      <c r="I85" s="9"/>
      <c r="J85" s="10"/>
    </row>
    <row r="86" spans="5:10" s="6" customFormat="1" ht="11.25">
      <c r="E86" s="7"/>
      <c r="G86" s="8"/>
      <c r="I86" s="9"/>
      <c r="J86" s="10"/>
    </row>
    <row r="87" spans="5:10" s="6" customFormat="1" ht="11.25">
      <c r="E87" s="7"/>
      <c r="G87" s="8"/>
      <c r="I87" s="9"/>
      <c r="J87" s="10"/>
    </row>
    <row r="88" spans="5:10" s="6" customFormat="1" ht="11.25">
      <c r="E88" s="7"/>
      <c r="G88" s="8"/>
      <c r="I88" s="9"/>
      <c r="J88" s="10"/>
    </row>
    <row r="89" spans="5:10" s="6" customFormat="1" ht="11.25">
      <c r="E89" s="7"/>
      <c r="G89" s="8"/>
      <c r="I89" s="9"/>
      <c r="J89" s="10"/>
    </row>
    <row r="90" spans="5:10" s="6" customFormat="1" ht="11.25">
      <c r="E90" s="7"/>
      <c r="G90" s="8"/>
      <c r="I90" s="9"/>
      <c r="J90" s="10"/>
    </row>
    <row r="91" spans="5:10" s="6" customFormat="1" ht="11.25">
      <c r="E91" s="7"/>
      <c r="G91" s="8"/>
      <c r="I91" s="9"/>
      <c r="J91" s="10"/>
    </row>
    <row r="92" spans="5:10" s="6" customFormat="1" ht="11.25">
      <c r="E92" s="7"/>
      <c r="G92" s="8"/>
      <c r="I92" s="9"/>
      <c r="J92" s="10"/>
    </row>
    <row r="93" spans="5:10" s="6" customFormat="1" ht="11.25">
      <c r="E93" s="7"/>
      <c r="G93" s="8"/>
      <c r="I93" s="9"/>
      <c r="J93" s="10"/>
    </row>
    <row r="94" spans="5:10" s="6" customFormat="1" ht="11.25">
      <c r="E94" s="7"/>
      <c r="G94" s="8"/>
      <c r="I94" s="9"/>
      <c r="J94" s="10"/>
    </row>
    <row r="95" spans="5:10" s="6" customFormat="1" ht="11.25">
      <c r="E95" s="7"/>
      <c r="G95" s="8"/>
      <c r="I95" s="9"/>
      <c r="J95" s="10"/>
    </row>
    <row r="96" spans="5:10" s="6" customFormat="1" ht="11.25">
      <c r="E96" s="7"/>
      <c r="G96" s="8"/>
      <c r="I96" s="9"/>
      <c r="J96" s="10"/>
    </row>
    <row r="97" spans="5:10" s="6" customFormat="1" ht="11.25">
      <c r="E97" s="7"/>
      <c r="G97" s="8"/>
      <c r="I97" s="9"/>
      <c r="J97" s="10"/>
    </row>
    <row r="98" spans="5:10" s="6" customFormat="1" ht="11.25">
      <c r="E98" s="7"/>
      <c r="G98" s="8"/>
      <c r="I98" s="9"/>
      <c r="J98" s="10"/>
    </row>
    <row r="99" spans="5:10" s="6" customFormat="1" ht="11.25">
      <c r="E99" s="7"/>
      <c r="G99" s="8"/>
      <c r="I99" s="9"/>
      <c r="J99" s="10"/>
    </row>
    <row r="100" spans="5:10" s="6" customFormat="1" ht="11.25">
      <c r="E100" s="7"/>
      <c r="G100" s="8"/>
      <c r="I100" s="9"/>
      <c r="J100" s="10"/>
    </row>
    <row r="101" spans="5:10" s="6" customFormat="1" ht="11.25">
      <c r="E101" s="7"/>
      <c r="G101" s="8"/>
      <c r="I101" s="9"/>
      <c r="J101" s="10"/>
    </row>
    <row r="102" spans="5:10" s="6" customFormat="1" ht="11.25">
      <c r="E102" s="7"/>
      <c r="G102" s="8"/>
      <c r="I102" s="9"/>
      <c r="J102" s="10"/>
    </row>
    <row r="103" spans="5:10" s="6" customFormat="1" ht="11.25">
      <c r="E103" s="7"/>
      <c r="G103" s="8"/>
      <c r="I103" s="9"/>
      <c r="J103" s="10"/>
    </row>
    <row r="104" spans="5:10" s="6" customFormat="1" ht="11.25">
      <c r="E104" s="7"/>
      <c r="G104" s="8"/>
      <c r="I104" s="9"/>
      <c r="J104" s="10"/>
    </row>
    <row r="105" spans="5:10" s="6" customFormat="1" ht="11.25">
      <c r="E105" s="7"/>
      <c r="G105" s="8"/>
      <c r="I105" s="9"/>
      <c r="J105" s="10"/>
    </row>
    <row r="106" spans="5:10" s="6" customFormat="1" ht="11.25">
      <c r="E106" s="7"/>
      <c r="G106" s="8"/>
      <c r="I106" s="9"/>
      <c r="J106" s="10"/>
    </row>
    <row r="107" spans="5:10" s="6" customFormat="1" ht="11.25">
      <c r="E107" s="7"/>
      <c r="G107" s="8"/>
      <c r="I107" s="9"/>
      <c r="J107" s="10"/>
    </row>
    <row r="108" spans="5:10" s="6" customFormat="1" ht="11.25">
      <c r="E108" s="7"/>
      <c r="G108" s="8"/>
      <c r="I108" s="9"/>
      <c r="J108" s="10"/>
    </row>
    <row r="109" spans="5:10" s="6" customFormat="1" ht="11.25">
      <c r="E109" s="7"/>
      <c r="G109" s="8"/>
      <c r="I109" s="9"/>
      <c r="J109" s="10"/>
    </row>
    <row r="110" spans="5:10" s="6" customFormat="1" ht="11.25">
      <c r="E110" s="7"/>
      <c r="G110" s="8"/>
      <c r="I110" s="9"/>
      <c r="J110" s="10"/>
    </row>
    <row r="111" spans="5:10" s="6" customFormat="1" ht="11.25">
      <c r="E111" s="7"/>
      <c r="G111" s="8"/>
      <c r="I111" s="9"/>
      <c r="J111" s="10"/>
    </row>
    <row r="112" spans="5:10" s="6" customFormat="1" ht="11.25">
      <c r="E112" s="7"/>
      <c r="G112" s="8"/>
      <c r="I112" s="9"/>
      <c r="J112" s="10"/>
    </row>
    <row r="113" spans="5:10" s="6" customFormat="1" ht="11.25">
      <c r="E113" s="7"/>
      <c r="G113" s="8"/>
      <c r="I113" s="9"/>
      <c r="J113" s="10"/>
    </row>
    <row r="114" spans="5:10" s="6" customFormat="1" ht="11.25">
      <c r="E114" s="7"/>
      <c r="G114" s="8"/>
      <c r="I114" s="9"/>
      <c r="J114" s="10"/>
    </row>
    <row r="115" spans="5:10" s="6" customFormat="1" ht="11.25">
      <c r="E115" s="7"/>
      <c r="G115" s="8"/>
      <c r="I115" s="9"/>
      <c r="J115" s="10"/>
    </row>
    <row r="116" spans="5:10" s="6" customFormat="1" ht="11.25">
      <c r="E116" s="7"/>
      <c r="G116" s="8"/>
      <c r="I116" s="9"/>
      <c r="J116" s="10"/>
    </row>
    <row r="117" spans="5:10" s="6" customFormat="1" ht="11.25">
      <c r="E117" s="7"/>
      <c r="G117" s="8"/>
      <c r="I117" s="9"/>
      <c r="J117" s="10"/>
    </row>
    <row r="118" spans="5:10" s="6" customFormat="1" ht="11.25">
      <c r="E118" s="7"/>
      <c r="G118" s="8"/>
      <c r="I118" s="9"/>
      <c r="J118" s="10"/>
    </row>
    <row r="119" spans="5:10" s="6" customFormat="1" ht="11.25">
      <c r="E119" s="7"/>
      <c r="G119" s="8"/>
      <c r="I119" s="9"/>
      <c r="J119" s="10"/>
    </row>
    <row r="120" spans="5:10" s="6" customFormat="1" ht="11.25">
      <c r="E120" s="7"/>
      <c r="G120" s="8"/>
      <c r="I120" s="9"/>
      <c r="J120" s="10"/>
    </row>
    <row r="121" spans="5:10" s="6" customFormat="1" ht="11.25">
      <c r="E121" s="7"/>
      <c r="G121" s="8"/>
      <c r="I121" s="9"/>
      <c r="J121" s="10"/>
    </row>
    <row r="122" spans="5:10" s="6" customFormat="1" ht="11.25">
      <c r="E122" s="7"/>
      <c r="G122" s="8"/>
      <c r="I122" s="9"/>
      <c r="J122" s="10"/>
    </row>
    <row r="123" spans="5:10" s="6" customFormat="1" ht="11.25">
      <c r="E123" s="7"/>
      <c r="G123" s="8"/>
      <c r="I123" s="9"/>
      <c r="J123" s="10"/>
    </row>
    <row r="124" spans="5:10" s="6" customFormat="1" ht="11.25">
      <c r="E124" s="7"/>
      <c r="G124" s="8"/>
      <c r="I124" s="9"/>
      <c r="J124" s="10"/>
    </row>
    <row r="125" spans="5:10" s="6" customFormat="1" ht="11.25">
      <c r="E125" s="7"/>
      <c r="G125" s="8"/>
      <c r="I125" s="9"/>
      <c r="J125" s="10"/>
    </row>
    <row r="126" spans="5:10" s="6" customFormat="1" ht="11.25">
      <c r="E126" s="7"/>
      <c r="G126" s="8"/>
      <c r="I126" s="9"/>
      <c r="J126" s="10"/>
    </row>
    <row r="127" spans="5:10" s="6" customFormat="1" ht="11.25">
      <c r="E127" s="7"/>
      <c r="G127" s="8"/>
      <c r="I127" s="9"/>
      <c r="J127" s="10"/>
    </row>
    <row r="128" spans="5:10" s="6" customFormat="1" ht="11.25">
      <c r="E128" s="7"/>
      <c r="G128" s="8"/>
      <c r="I128" s="9"/>
      <c r="J128" s="10"/>
    </row>
    <row r="129" spans="5:10" s="6" customFormat="1" ht="11.25">
      <c r="E129" s="7"/>
      <c r="G129" s="8"/>
      <c r="I129" s="9"/>
      <c r="J129" s="10"/>
    </row>
    <row r="130" spans="5:10" s="6" customFormat="1" ht="11.25">
      <c r="E130" s="7"/>
      <c r="G130" s="8"/>
      <c r="I130" s="9"/>
      <c r="J130" s="10"/>
    </row>
    <row r="131" spans="5:10" s="6" customFormat="1" ht="11.25">
      <c r="E131" s="7"/>
      <c r="G131" s="8"/>
      <c r="I131" s="9"/>
      <c r="J131" s="10"/>
    </row>
    <row r="132" spans="5:10" s="6" customFormat="1" ht="11.25">
      <c r="E132" s="7"/>
      <c r="G132" s="8"/>
      <c r="I132" s="9"/>
      <c r="J132" s="10"/>
    </row>
    <row r="133" spans="5:10" s="6" customFormat="1" ht="11.25">
      <c r="E133" s="7"/>
      <c r="G133" s="8"/>
      <c r="I133" s="9"/>
      <c r="J133" s="10"/>
    </row>
    <row r="134" spans="5:10" s="6" customFormat="1" ht="11.25">
      <c r="E134" s="7"/>
      <c r="G134" s="8"/>
      <c r="I134" s="9"/>
      <c r="J134" s="10"/>
    </row>
    <row r="135" spans="5:10" s="6" customFormat="1" ht="11.25">
      <c r="E135" s="7"/>
      <c r="G135" s="8"/>
      <c r="I135" s="9"/>
      <c r="J135" s="10"/>
    </row>
    <row r="136" spans="5:10" s="6" customFormat="1" ht="11.25">
      <c r="E136" s="7"/>
      <c r="G136" s="8"/>
      <c r="I136" s="9"/>
      <c r="J136" s="10"/>
    </row>
    <row r="137" spans="5:10" s="6" customFormat="1" ht="11.25">
      <c r="E137" s="7"/>
      <c r="G137" s="8"/>
      <c r="I137" s="9"/>
      <c r="J137" s="10"/>
    </row>
    <row r="138" spans="5:10" s="6" customFormat="1" ht="11.25">
      <c r="E138" s="7"/>
      <c r="G138" s="8"/>
      <c r="I138" s="9"/>
      <c r="J138" s="10"/>
    </row>
    <row r="139" spans="5:10" s="6" customFormat="1" ht="11.25">
      <c r="E139" s="7"/>
      <c r="G139" s="8"/>
      <c r="I139" s="9"/>
      <c r="J139" s="10"/>
    </row>
    <row r="140" spans="5:10" s="6" customFormat="1" ht="11.25">
      <c r="E140" s="7"/>
      <c r="G140" s="8"/>
      <c r="I140" s="9"/>
      <c r="J140" s="10"/>
    </row>
    <row r="141" spans="5:10" s="6" customFormat="1" ht="11.25">
      <c r="E141" s="7"/>
      <c r="G141" s="8"/>
      <c r="I141" s="9"/>
      <c r="J141" s="10"/>
    </row>
    <row r="142" spans="5:10" s="6" customFormat="1" ht="11.25">
      <c r="E142" s="7"/>
      <c r="G142" s="8"/>
      <c r="I142" s="9"/>
      <c r="J142" s="10"/>
    </row>
    <row r="143" spans="5:10" s="6" customFormat="1" ht="11.25">
      <c r="E143" s="7"/>
      <c r="G143" s="8"/>
      <c r="I143" s="9"/>
      <c r="J143" s="10"/>
    </row>
    <row r="144" spans="5:10" s="6" customFormat="1" ht="11.25">
      <c r="E144" s="7"/>
      <c r="G144" s="8"/>
      <c r="I144" s="9"/>
      <c r="J144" s="10"/>
    </row>
  </sheetData>
  <sheetProtection/>
  <mergeCells count="7">
    <mergeCell ref="D14:J14"/>
    <mergeCell ref="A77:D77"/>
    <mergeCell ref="A78:D78"/>
    <mergeCell ref="A1:J1"/>
    <mergeCell ref="D11:J11"/>
    <mergeCell ref="D12:J12"/>
    <mergeCell ref="D13:J13"/>
  </mergeCells>
  <printOptions gridLines="1" horizontalCentered="1"/>
  <pageMargins left="0.23611111111111113" right="0.23611111111111113" top="0.7090277777777778" bottom="1.1902777777777778" header="0.27569444444444446" footer="0.43333333333333335"/>
  <pageSetup horizontalDpi="300" verticalDpi="300" orientation="portrait" paperSize="9"/>
  <headerFooter alignWithMargins="0">
    <oddHeader>&amp;L&amp;"Arial CE,Běžné"&amp;8vzniklo: datum
vytištěno: &amp;D&amp;C&amp;"Arial,obyčejné"&amp;8&amp;F&amp;R&amp;"Arial CE,Běžné"&amp;8&amp;A</oddHeader>
    <oddFooter>&amp;L&amp;"Arial CE,Běžné"&amp;7Sport technik bohemia
Sokolovská 40, 186 00 Praha 8 - Karlín
tel: 222 317 885, fax: 224 813 095
&amp;8www.sport-technik.cz&amp;C&amp;"Arial,obyčejné"&amp;8&amp;P strana&amp;R&amp;"Arial CE,Běžné"&amp;7Pavel Křtěn
šefprojektant
mobil: 0602 / 112 020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C23" sqref="C23"/>
    </sheetView>
  </sheetViews>
  <sheetFormatPr defaultColWidth="9.140625" defaultRowHeight="12.75"/>
  <cols>
    <col min="1" max="16384" width="9.140625" style="1" customWidth="1"/>
  </cols>
  <sheetData/>
  <sheetProtection/>
  <printOptions horizontalCentered="1"/>
  <pageMargins left="0.47222222222222227" right="0.2701388888888889" top="0.7083333333333334" bottom="0.7083333333333334" header="0.5118055555555556" footer="0.5118055555555556"/>
  <pageSetup horizontalDpi="300" verticalDpi="300" orientation="portrait" paperSize="9"/>
  <headerFooter alignWithMargins="0">
    <oddHeader>&amp;C&amp;"Arial,obyčejné"&amp;8&amp;F</oddHeader>
    <oddFooter>&amp;C&amp;"Arial,obyčejné"&amp;8&amp;P strana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Mirko TRUBKA</dc:creator>
  <cp:keywords/>
  <dc:description/>
  <cp:lastModifiedBy>Pavel Frank</cp:lastModifiedBy>
  <cp:lastPrinted>2009-12-07T14:14:51Z</cp:lastPrinted>
  <dcterms:created xsi:type="dcterms:W3CDTF">1999-02-01T13:24:50Z</dcterms:created>
  <dcterms:modified xsi:type="dcterms:W3CDTF">2011-09-16T16:28:04Z</dcterms:modified>
  <cp:category/>
  <cp:version/>
  <cp:contentType/>
  <cp:contentStatus/>
  <cp:revision>1</cp:revision>
</cp:coreProperties>
</file>